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SEAFRIGO - SEA LCL v AIR" sheetId="2" r:id="rId1"/>
  </sheets>
  <calcPr calcId="145621"/>
</workbook>
</file>

<file path=xl/calcChain.xml><?xml version="1.0" encoding="utf-8"?>
<calcChain xmlns="http://schemas.openxmlformats.org/spreadsheetml/2006/main">
  <c r="D24" i="2" l="1"/>
  <c r="G16" i="2"/>
  <c r="G13" i="2"/>
  <c r="G14" i="2" s="1"/>
  <c r="N3" i="2"/>
  <c r="M3" i="2"/>
  <c r="L3" i="2"/>
  <c r="L27" i="2" s="1"/>
  <c r="K3" i="2"/>
  <c r="J3" i="2"/>
  <c r="I3" i="2"/>
  <c r="H3" i="2"/>
  <c r="H27" i="2" s="1"/>
  <c r="G3" i="2"/>
  <c r="F3" i="2"/>
  <c r="D3" i="2"/>
  <c r="N23" i="2"/>
  <c r="N24" i="2" s="1"/>
  <c r="M23" i="2"/>
  <c r="M24" i="2" s="1"/>
  <c r="L23" i="2"/>
  <c r="L24" i="2" s="1"/>
  <c r="L26" i="2" s="1"/>
  <c r="K23" i="2"/>
  <c r="K24" i="2" s="1"/>
  <c r="K27" i="2" s="1"/>
  <c r="J23" i="2"/>
  <c r="J24" i="2" s="1"/>
  <c r="J27" i="2" s="1"/>
  <c r="I23" i="2"/>
  <c r="I24" i="2" s="1"/>
  <c r="I27" i="2" s="1"/>
  <c r="H23" i="2"/>
  <c r="H24" i="2" s="1"/>
  <c r="G23" i="2"/>
  <c r="G24" i="2" s="1"/>
  <c r="G27" i="2" s="1"/>
  <c r="G34" i="2" s="1"/>
  <c r="F23" i="2"/>
  <c r="F24" i="2" s="1"/>
  <c r="F26" i="2" s="1"/>
  <c r="E23" i="2"/>
  <c r="E24" i="2" s="1"/>
  <c r="E25" i="2" s="1"/>
  <c r="D23" i="2"/>
  <c r="J13" i="2"/>
  <c r="J15" i="2" s="1"/>
  <c r="F13" i="2"/>
  <c r="H13" i="2" s="1"/>
  <c r="H16" i="2" s="1"/>
  <c r="H34" i="2" s="1"/>
  <c r="M12" i="2"/>
  <c r="L12" i="2"/>
  <c r="I12" i="2"/>
  <c r="H12" i="2"/>
  <c r="E12" i="2"/>
  <c r="E13" i="2" s="1"/>
  <c r="E14" i="2" s="1"/>
  <c r="D12" i="2"/>
  <c r="K12" i="2" s="1"/>
  <c r="M11" i="2"/>
  <c r="N11" i="2" s="1"/>
  <c r="L11" i="2"/>
  <c r="K11" i="2"/>
  <c r="I11" i="2"/>
  <c r="H11" i="2"/>
  <c r="M10" i="2"/>
  <c r="N10" i="2" s="1"/>
  <c r="L10" i="2"/>
  <c r="K10" i="2"/>
  <c r="I10" i="2"/>
  <c r="H10" i="2"/>
  <c r="M9" i="2"/>
  <c r="N9" i="2" s="1"/>
  <c r="L9" i="2"/>
  <c r="K9" i="2"/>
  <c r="I9" i="2"/>
  <c r="H9" i="2"/>
  <c r="N4" i="2"/>
  <c r="L4" i="2"/>
  <c r="K4" i="2"/>
  <c r="F16" i="2" l="1"/>
  <c r="D26" i="2"/>
  <c r="J16" i="2"/>
  <c r="L13" i="2"/>
  <c r="L16" i="2" s="1"/>
  <c r="L34" i="2" s="1"/>
  <c r="D27" i="2"/>
  <c r="J34" i="2"/>
  <c r="M26" i="2"/>
  <c r="M27" i="2"/>
  <c r="N26" i="2"/>
  <c r="N27" i="2"/>
  <c r="F27" i="2"/>
  <c r="N12" i="2"/>
  <c r="N13" i="2" s="1"/>
  <c r="N16" i="2" s="1"/>
  <c r="N34" i="2" s="1"/>
  <c r="I26" i="2"/>
  <c r="I25" i="2"/>
  <c r="N25" i="2"/>
  <c r="I13" i="2"/>
  <c r="I16" i="2" s="1"/>
  <c r="I34" i="2" s="1"/>
  <c r="K13" i="2"/>
  <c r="K16" i="2" s="1"/>
  <c r="K34" i="2" s="1"/>
  <c r="F14" i="2"/>
  <c r="G15" i="2"/>
  <c r="K25" i="2"/>
  <c r="K26" i="2"/>
  <c r="H31" i="2"/>
  <c r="H32" i="2" s="1"/>
  <c r="H15" i="2"/>
  <c r="H14" i="2"/>
  <c r="G25" i="2"/>
  <c r="G31" i="2"/>
  <c r="G32" i="2" s="1"/>
  <c r="G26" i="2"/>
  <c r="I31" i="2"/>
  <c r="I32" i="2" s="1"/>
  <c r="I15" i="2"/>
  <c r="I33" i="2" s="1"/>
  <c r="H25" i="2"/>
  <c r="H26" i="2"/>
  <c r="K14" i="2"/>
  <c r="L14" i="2"/>
  <c r="L15" i="2"/>
  <c r="L33" i="2" s="1"/>
  <c r="L31" i="2"/>
  <c r="L32" i="2" s="1"/>
  <c r="J25" i="2"/>
  <c r="J31" i="2"/>
  <c r="J32" i="2" s="1"/>
  <c r="J26" i="2"/>
  <c r="J33" i="2" s="1"/>
  <c r="F15" i="2"/>
  <c r="F33" i="2" s="1"/>
  <c r="D13" i="2"/>
  <c r="D16" i="2" s="1"/>
  <c r="D25" i="2"/>
  <c r="L25" i="2"/>
  <c r="E31" i="2"/>
  <c r="E32" i="2" s="1"/>
  <c r="M13" i="2"/>
  <c r="M16" i="2" s="1"/>
  <c r="M34" i="2" s="1"/>
  <c r="J14" i="2"/>
  <c r="M25" i="2"/>
  <c r="F31" i="2"/>
  <c r="F32" i="2" s="1"/>
  <c r="F25" i="2"/>
  <c r="K15" i="2" l="1"/>
  <c r="K33" i="2" s="1"/>
  <c r="F34" i="2"/>
  <c r="K31" i="2"/>
  <c r="K32" i="2" s="1"/>
  <c r="D34" i="2"/>
  <c r="H33" i="2"/>
  <c r="G33" i="2"/>
  <c r="I14" i="2"/>
  <c r="N31" i="2"/>
  <c r="N32" i="2" s="1"/>
  <c r="N15" i="2"/>
  <c r="N33" i="2" s="1"/>
  <c r="N14" i="2"/>
  <c r="M14" i="2"/>
  <c r="M15" i="2"/>
  <c r="M33" i="2" s="1"/>
  <c r="M31" i="2"/>
  <c r="M32" i="2" s="1"/>
  <c r="D31" i="2"/>
  <c r="D32" i="2" s="1"/>
  <c r="D14" i="2"/>
  <c r="D15" i="2"/>
  <c r="D33" i="2" s="1"/>
</calcChain>
</file>

<file path=xl/sharedStrings.xml><?xml version="1.0" encoding="utf-8"?>
<sst xmlns="http://schemas.openxmlformats.org/spreadsheetml/2006/main" count="54" uniqueCount="32">
  <si>
    <t>Container Type</t>
  </si>
  <si>
    <t>D</t>
  </si>
  <si>
    <t>LDN</t>
  </si>
  <si>
    <t>LD2 / LD3</t>
  </si>
  <si>
    <t xml:space="preserve">LD5 / 6 / 8  </t>
  </si>
  <si>
    <t>Combination</t>
  </si>
  <si>
    <t>LD7 / 9</t>
  </si>
  <si>
    <t>Weightbreaks                              (Kilos)</t>
  </si>
  <si>
    <t>Capacities                                      (CBM)</t>
  </si>
  <si>
    <t>Pallet Dims</t>
  </si>
  <si>
    <t>48x40x57</t>
  </si>
  <si>
    <t>57x56x54</t>
  </si>
  <si>
    <t>Total pallets</t>
  </si>
  <si>
    <t xml:space="preserve">AIR  </t>
  </si>
  <si>
    <t>Packing, Material, Loading</t>
  </si>
  <si>
    <t>Screening</t>
  </si>
  <si>
    <t>Trucking</t>
  </si>
  <si>
    <t>Airfreight</t>
  </si>
  <si>
    <t>TOTAL COST PER SHIPMENT</t>
  </si>
  <si>
    <t>PER PALLET</t>
  </si>
  <si>
    <t xml:space="preserve"> </t>
  </si>
  <si>
    <t>PER KILO</t>
  </si>
  <si>
    <t>SEA (LCL)</t>
  </si>
  <si>
    <t>Fobs</t>
  </si>
  <si>
    <t>Export Customs</t>
  </si>
  <si>
    <t xml:space="preserve">FREIGHT  </t>
  </si>
  <si>
    <t>BAF surcharge (Currently 7%)</t>
  </si>
  <si>
    <t>ACTUAL SAVINGS WHEN USING SEAFRIGO LCL SERVICE</t>
  </si>
  <si>
    <t>TOTAL SAVING PER SHIPMENT</t>
  </si>
  <si>
    <t>PER POUND</t>
  </si>
  <si>
    <t xml:space="preserve">SEA (LCL)  v   AIR              </t>
  </si>
  <si>
    <t>Weightbreaks                              (Pounds)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</si>
</sst>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542ED"/>
      <name val="Calibri"/>
      <family val="2"/>
      <scheme val="minor"/>
    </font>
    <font>
      <sz val="11"/>
      <name val="Calibri"/>
      <family val="2"/>
      <scheme val="minor"/>
    </font>
    <font>
      <sz val="11"/>
      <color rgb="FF0542ED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44" fontId="5" fillId="0" borderId="0" xfId="2" applyFont="1" applyAlignment="1">
      <alignment horizontal="center"/>
    </xf>
    <xf numFmtId="44" fontId="5" fillId="0" borderId="0" xfId="2" applyFont="1" applyFill="1" applyAlignment="1">
      <alignment horizontal="center"/>
    </xf>
    <xf numFmtId="44" fontId="4" fillId="0" borderId="0" xfId="2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2" fontId="5" fillId="0" borderId="0" xfId="1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7" fillId="0" borderId="0" xfId="1" applyNumberFormat="1" applyFont="1" applyAlignment="1">
      <alignment horizontal="center"/>
    </xf>
    <xf numFmtId="2" fontId="4" fillId="0" borderId="0" xfId="0" applyNumberFormat="1" applyFont="1" applyAlignment="1">
      <alignment horizontal="left"/>
    </xf>
    <xf numFmtId="2" fontId="0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" fillId="0" borderId="0" xfId="2" applyNumberFormat="1" applyFont="1" applyAlignment="1">
      <alignment horizontal="center"/>
    </xf>
    <xf numFmtId="0" fontId="2" fillId="2" borderId="1" xfId="0" applyFont="1" applyFill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/>
    <xf numFmtId="44" fontId="0" fillId="0" borderId="0" xfId="2" applyFont="1"/>
    <xf numFmtId="0" fontId="4" fillId="0" borderId="0" xfId="0" applyFont="1" applyBorder="1"/>
    <xf numFmtId="44" fontId="0" fillId="0" borderId="1" xfId="2" applyFont="1" applyBorder="1" applyAlignment="1">
      <alignment horizontal="center"/>
    </xf>
    <xf numFmtId="44" fontId="0" fillId="0" borderId="1" xfId="0" applyNumberFormat="1" applyBorder="1"/>
    <xf numFmtId="44" fontId="0" fillId="0" borderId="1" xfId="2" applyFont="1" applyBorder="1"/>
    <xf numFmtId="44" fontId="0" fillId="0" borderId="1" xfId="2" applyFont="1" applyFill="1" applyBorder="1" applyAlignment="1">
      <alignment horizontal="center"/>
    </xf>
    <xf numFmtId="0" fontId="9" fillId="0" borderId="0" xfId="0" applyFont="1"/>
    <xf numFmtId="44" fontId="9" fillId="0" borderId="0" xfId="0" applyNumberFormat="1" applyFont="1" applyAlignment="1">
      <alignment horizontal="center"/>
    </xf>
    <xf numFmtId="44" fontId="9" fillId="0" borderId="0" xfId="2" applyFont="1"/>
    <xf numFmtId="0" fontId="10" fillId="0" borderId="0" xfId="0" applyFont="1"/>
    <xf numFmtId="44" fontId="10" fillId="0" borderId="0" xfId="0" applyNumberFormat="1" applyFont="1" applyAlignment="1">
      <alignment horizontal="center"/>
    </xf>
    <xf numFmtId="44" fontId="10" fillId="0" borderId="0" xfId="2" applyFont="1"/>
    <xf numFmtId="0" fontId="3" fillId="0" borderId="0" xfId="0" applyFont="1"/>
    <xf numFmtId="44" fontId="9" fillId="0" borderId="0" xfId="2" applyFont="1" applyAlignment="1">
      <alignment horizontal="center"/>
    </xf>
    <xf numFmtId="44" fontId="3" fillId="0" borderId="0" xfId="2" applyFont="1"/>
    <xf numFmtId="44" fontId="10" fillId="0" borderId="0" xfId="2" applyFont="1" applyAlignment="1">
      <alignment horizontal="center"/>
    </xf>
    <xf numFmtId="44" fontId="9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/>
    <xf numFmtId="44" fontId="5" fillId="0" borderId="0" xfId="0" applyNumberFormat="1" applyFont="1" applyAlignment="1">
      <alignment horizontal="center"/>
    </xf>
    <xf numFmtId="0" fontId="11" fillId="0" borderId="0" xfId="0" applyFont="1"/>
    <xf numFmtId="2" fontId="11" fillId="0" borderId="0" xfId="1" applyNumberFormat="1" applyFont="1" applyAlignment="1">
      <alignment horizontal="center"/>
    </xf>
    <xf numFmtId="44" fontId="5" fillId="0" borderId="0" xfId="2" applyFont="1"/>
    <xf numFmtId="44" fontId="7" fillId="0" borderId="0" xfId="2" applyFont="1"/>
    <xf numFmtId="2" fontId="5" fillId="0" borderId="0" xfId="0" applyNumberFormat="1" applyFont="1" applyAlignment="1">
      <alignment horizontal="center"/>
    </xf>
    <xf numFmtId="2" fontId="10" fillId="0" borderId="0" xfId="1" applyNumberFormat="1" applyFont="1" applyAlignment="1">
      <alignment horizontal="center"/>
    </xf>
    <xf numFmtId="43" fontId="10" fillId="0" borderId="0" xfId="1" applyFont="1"/>
    <xf numFmtId="43" fontId="10" fillId="0" borderId="0" xfId="1" applyFont="1" applyAlignment="1">
      <alignment horizontal="center"/>
    </xf>
    <xf numFmtId="2" fontId="5" fillId="0" borderId="0" xfId="0" applyNumberFormat="1" applyFont="1" applyAlignment="1">
      <alignment horizontal="left"/>
    </xf>
    <xf numFmtId="2" fontId="5" fillId="0" borderId="0" xfId="2" applyNumberFormat="1" applyFont="1" applyAlignment="1">
      <alignment horizontal="center"/>
    </xf>
    <xf numFmtId="44" fontId="5" fillId="0" borderId="0" xfId="2" applyFont="1" applyBorder="1" applyAlignment="1">
      <alignment horizontal="center"/>
    </xf>
    <xf numFmtId="44" fontId="5" fillId="0" borderId="0" xfId="0" applyNumberFormat="1" applyFont="1"/>
    <xf numFmtId="44" fontId="11" fillId="0" borderId="0" xfId="0" applyNumberFormat="1" applyFont="1" applyAlignment="1">
      <alignment horizontal="center"/>
    </xf>
    <xf numFmtId="44" fontId="11" fillId="0" borderId="0" xfId="2" applyFont="1"/>
    <xf numFmtId="0" fontId="12" fillId="0" borderId="0" xfId="0" applyFont="1"/>
    <xf numFmtId="44" fontId="11" fillId="0" borderId="0" xfId="2" applyFont="1" applyAlignment="1">
      <alignment horizontal="center"/>
    </xf>
    <xf numFmtId="44" fontId="12" fillId="0" borderId="0" xfId="2" applyFont="1"/>
    <xf numFmtId="0" fontId="11" fillId="0" borderId="0" xfId="0" applyFont="1" applyAlignment="1">
      <alignment horizontal="center"/>
    </xf>
    <xf numFmtId="44" fontId="5" fillId="0" borderId="1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1" sqref="B1"/>
    </sheetView>
  </sheetViews>
  <sheetFormatPr defaultRowHeight="15" x14ac:dyDescent="0.25"/>
  <cols>
    <col min="1" max="1" width="2" bestFit="1" customWidth="1"/>
    <col min="2" max="2" width="34.140625" customWidth="1"/>
    <col min="3" max="3" width="1.7109375" customWidth="1"/>
    <col min="4" max="4" width="12.5703125" style="15" customWidth="1"/>
    <col min="5" max="5" width="11.28515625" style="15" hidden="1" customWidth="1"/>
    <col min="6" max="6" width="13" style="15" customWidth="1"/>
    <col min="7" max="9" width="13.42578125" style="15" customWidth="1"/>
    <col min="10" max="10" width="12.28515625" style="15" bestFit="1" customWidth="1"/>
    <col min="11" max="14" width="12.42578125" bestFit="1" customWidth="1"/>
    <col min="15" max="15" width="10.7109375" bestFit="1" customWidth="1"/>
    <col min="16" max="16" width="14.85546875" bestFit="1" customWidth="1"/>
    <col min="17" max="17" width="9.5703125" bestFit="1" customWidth="1"/>
  </cols>
  <sheetData>
    <row r="1" spans="1:17" x14ac:dyDescent="0.25">
      <c r="B1" s="1" t="s">
        <v>0</v>
      </c>
      <c r="D1" s="3" t="s">
        <v>1</v>
      </c>
      <c r="E1" s="4" t="s">
        <v>2</v>
      </c>
      <c r="F1" s="5" t="s">
        <v>3</v>
      </c>
      <c r="G1" s="5" t="s">
        <v>4</v>
      </c>
      <c r="H1" s="5" t="s">
        <v>5</v>
      </c>
      <c r="I1" s="5" t="s">
        <v>5</v>
      </c>
      <c r="J1" s="5" t="s">
        <v>6</v>
      </c>
      <c r="K1" s="5" t="s">
        <v>5</v>
      </c>
      <c r="L1" s="5" t="s">
        <v>5</v>
      </c>
      <c r="M1" s="5" t="s">
        <v>5</v>
      </c>
      <c r="N1" s="5" t="s">
        <v>5</v>
      </c>
    </row>
    <row r="2" spans="1:17" s="27" customFormat="1" x14ac:dyDescent="0.25">
      <c r="B2" s="27" t="s">
        <v>7</v>
      </c>
      <c r="D2" s="43">
        <v>495</v>
      </c>
      <c r="E2" s="43">
        <v>815</v>
      </c>
      <c r="F2" s="43">
        <v>1500</v>
      </c>
      <c r="G2" s="43">
        <v>3000</v>
      </c>
      <c r="H2" s="43">
        <v>3000</v>
      </c>
      <c r="I2" s="43">
        <v>4500</v>
      </c>
      <c r="J2" s="43">
        <v>4500</v>
      </c>
      <c r="K2" s="44">
        <v>6315</v>
      </c>
      <c r="L2" s="44">
        <v>6000</v>
      </c>
      <c r="M2" s="44">
        <v>7500</v>
      </c>
      <c r="N2" s="45">
        <v>7995</v>
      </c>
    </row>
    <row r="3" spans="1:17" s="38" customFormat="1" x14ac:dyDescent="0.25">
      <c r="B3" s="38" t="s">
        <v>31</v>
      </c>
      <c r="D3" s="39">
        <f>D2*2.2</f>
        <v>1089</v>
      </c>
      <c r="E3" s="39"/>
      <c r="F3" s="39">
        <f t="shared" ref="F3:N3" si="0">F2*2.2</f>
        <v>3300.0000000000005</v>
      </c>
      <c r="G3" s="39">
        <f t="shared" si="0"/>
        <v>6600.0000000000009</v>
      </c>
      <c r="H3" s="39">
        <f t="shared" si="0"/>
        <v>6600.0000000000009</v>
      </c>
      <c r="I3" s="39">
        <f t="shared" si="0"/>
        <v>9900</v>
      </c>
      <c r="J3" s="39">
        <f t="shared" si="0"/>
        <v>9900</v>
      </c>
      <c r="K3" s="39">
        <f t="shared" si="0"/>
        <v>13893.000000000002</v>
      </c>
      <c r="L3" s="39">
        <f t="shared" si="0"/>
        <v>13200.000000000002</v>
      </c>
      <c r="M3" s="39">
        <f t="shared" si="0"/>
        <v>16500</v>
      </c>
      <c r="N3" s="39">
        <f t="shared" si="0"/>
        <v>17589</v>
      </c>
    </row>
    <row r="4" spans="1:17" s="1" customFormat="1" x14ac:dyDescent="0.25">
      <c r="B4" s="6" t="s">
        <v>8</v>
      </c>
      <c r="D4" s="7">
        <v>1.7</v>
      </c>
      <c r="E4" s="7">
        <v>2.41</v>
      </c>
      <c r="F4" s="7">
        <v>4.25</v>
      </c>
      <c r="G4" s="7">
        <v>5.66</v>
      </c>
      <c r="H4" s="7">
        <v>8.5</v>
      </c>
      <c r="I4" s="7">
        <v>9.91</v>
      </c>
      <c r="J4" s="7">
        <v>9.91</v>
      </c>
      <c r="K4" s="8">
        <f>J4+E4</f>
        <v>12.32</v>
      </c>
      <c r="L4" s="8">
        <f>J4+G4</f>
        <v>15.57</v>
      </c>
      <c r="M4" s="5">
        <v>15.57</v>
      </c>
      <c r="N4" s="8">
        <f>M4+D4</f>
        <v>17.27</v>
      </c>
    </row>
    <row r="5" spans="1:17" s="1" customFormat="1" x14ac:dyDescent="0.25">
      <c r="B5" s="1" t="s">
        <v>9</v>
      </c>
      <c r="D5" s="9" t="s">
        <v>10</v>
      </c>
      <c r="E5" s="9" t="s">
        <v>11</v>
      </c>
      <c r="F5" s="9"/>
      <c r="G5" s="9"/>
      <c r="H5" s="9"/>
      <c r="I5" s="9"/>
      <c r="J5" s="9"/>
    </row>
    <row r="6" spans="1:17" s="42" customFormat="1" x14ac:dyDescent="0.25">
      <c r="B6" s="46" t="s">
        <v>12</v>
      </c>
      <c r="D6" s="47">
        <v>1</v>
      </c>
      <c r="E6" s="47">
        <v>1</v>
      </c>
      <c r="F6" s="47">
        <v>2</v>
      </c>
      <c r="G6" s="47">
        <v>3</v>
      </c>
      <c r="H6" s="47">
        <v>4</v>
      </c>
      <c r="I6" s="47">
        <v>5</v>
      </c>
      <c r="J6" s="47">
        <v>6</v>
      </c>
      <c r="K6" s="42">
        <v>7</v>
      </c>
      <c r="L6" s="42">
        <v>8</v>
      </c>
      <c r="M6" s="42">
        <v>9</v>
      </c>
      <c r="N6" s="42">
        <v>10</v>
      </c>
    </row>
    <row r="7" spans="1:17" s="11" customFormat="1" ht="9" customHeight="1" x14ac:dyDescent="0.25">
      <c r="B7" s="10"/>
      <c r="K7" s="12"/>
      <c r="L7" s="12"/>
      <c r="M7" s="12"/>
      <c r="N7" s="12"/>
      <c r="O7" s="13"/>
      <c r="P7" s="13"/>
      <c r="Q7" s="13"/>
    </row>
    <row r="8" spans="1:17" x14ac:dyDescent="0.25">
      <c r="B8" s="14" t="s">
        <v>13</v>
      </c>
      <c r="D8" s="16"/>
      <c r="E8" s="16"/>
      <c r="F8" s="16"/>
      <c r="G8" s="16"/>
      <c r="H8" s="16"/>
      <c r="I8" s="16"/>
      <c r="J8" s="16"/>
      <c r="K8" s="17"/>
      <c r="L8" s="17"/>
      <c r="M8" s="17"/>
      <c r="N8" s="17"/>
      <c r="O8" s="18"/>
      <c r="P8" s="18"/>
      <c r="Q8" s="18"/>
    </row>
    <row r="9" spans="1:17" x14ac:dyDescent="0.25">
      <c r="A9">
        <v>1</v>
      </c>
      <c r="B9" s="19" t="s">
        <v>14</v>
      </c>
      <c r="D9" s="20">
        <v>95</v>
      </c>
      <c r="E9" s="20">
        <v>155</v>
      </c>
      <c r="F9" s="20">
        <v>130</v>
      </c>
      <c r="G9" s="20">
        <v>180</v>
      </c>
      <c r="H9" s="20">
        <f>F9*2</f>
        <v>260</v>
      </c>
      <c r="I9" s="20">
        <f>F9+G9</f>
        <v>310</v>
      </c>
      <c r="J9" s="20">
        <v>200</v>
      </c>
      <c r="K9" s="21">
        <f>J9+D9</f>
        <v>295</v>
      </c>
      <c r="L9" s="22">
        <f>J9+F9</f>
        <v>330</v>
      </c>
      <c r="M9" s="21">
        <f>J9+G9</f>
        <v>380</v>
      </c>
      <c r="N9" s="21">
        <f>M9+D9</f>
        <v>475</v>
      </c>
      <c r="Q9" s="18"/>
    </row>
    <row r="10" spans="1:17" x14ac:dyDescent="0.25">
      <c r="A10">
        <v>2</v>
      </c>
      <c r="B10" s="19" t="s">
        <v>15</v>
      </c>
      <c r="D10" s="20">
        <v>59.4</v>
      </c>
      <c r="E10" s="20">
        <v>97.8</v>
      </c>
      <c r="F10" s="20">
        <v>50</v>
      </c>
      <c r="G10" s="20">
        <v>100</v>
      </c>
      <c r="H10" s="20">
        <f t="shared" ref="H10:H13" si="1">F10*2</f>
        <v>100</v>
      </c>
      <c r="I10" s="20">
        <f t="shared" ref="I10:I12" si="2">F10+G10</f>
        <v>150</v>
      </c>
      <c r="J10" s="20">
        <v>150</v>
      </c>
      <c r="K10" s="21">
        <f t="shared" ref="K10:K12" si="3">J10+D10</f>
        <v>209.4</v>
      </c>
      <c r="L10" s="22">
        <f t="shared" ref="L10:L12" si="4">J10+F10</f>
        <v>200</v>
      </c>
      <c r="M10" s="21">
        <f t="shared" ref="M10:M12" si="5">J10+G10</f>
        <v>250</v>
      </c>
      <c r="N10" s="21">
        <f t="shared" ref="N10:N12" si="6">M10+D10</f>
        <v>309.39999999999998</v>
      </c>
      <c r="Q10" s="18"/>
    </row>
    <row r="11" spans="1:17" x14ac:dyDescent="0.25">
      <c r="A11">
        <v>3</v>
      </c>
      <c r="B11" s="19" t="s">
        <v>16</v>
      </c>
      <c r="D11" s="23">
        <v>128.69999999999999</v>
      </c>
      <c r="E11" s="23">
        <v>211.9</v>
      </c>
      <c r="F11" s="20">
        <v>200</v>
      </c>
      <c r="G11" s="20">
        <v>250</v>
      </c>
      <c r="H11" s="20">
        <f t="shared" si="1"/>
        <v>400</v>
      </c>
      <c r="I11" s="20">
        <f t="shared" si="2"/>
        <v>450</v>
      </c>
      <c r="J11" s="20">
        <v>325</v>
      </c>
      <c r="K11" s="21">
        <f t="shared" si="3"/>
        <v>453.7</v>
      </c>
      <c r="L11" s="22">
        <f t="shared" si="4"/>
        <v>525</v>
      </c>
      <c r="M11" s="21">
        <f t="shared" si="5"/>
        <v>575</v>
      </c>
      <c r="N11" s="21">
        <f t="shared" si="6"/>
        <v>703.7</v>
      </c>
      <c r="Q11" s="18"/>
    </row>
    <row r="12" spans="1:17" x14ac:dyDescent="0.25">
      <c r="A12">
        <v>4</v>
      </c>
      <c r="B12" s="19" t="s">
        <v>17</v>
      </c>
      <c r="D12" s="20">
        <f>D2*3.8</f>
        <v>1881</v>
      </c>
      <c r="E12" s="20">
        <f>E2*3.8</f>
        <v>3097</v>
      </c>
      <c r="F12" s="20">
        <v>4275</v>
      </c>
      <c r="G12" s="20">
        <v>5725</v>
      </c>
      <c r="H12" s="20">
        <f t="shared" si="1"/>
        <v>8550</v>
      </c>
      <c r="I12" s="20">
        <f t="shared" si="2"/>
        <v>10000</v>
      </c>
      <c r="J12" s="20">
        <v>11725</v>
      </c>
      <c r="K12" s="21">
        <f t="shared" si="3"/>
        <v>13606</v>
      </c>
      <c r="L12" s="22">
        <f t="shared" si="4"/>
        <v>16000</v>
      </c>
      <c r="M12" s="21">
        <f t="shared" si="5"/>
        <v>17450</v>
      </c>
      <c r="N12" s="21">
        <f t="shared" si="6"/>
        <v>19331</v>
      </c>
      <c r="Q12" s="18"/>
    </row>
    <row r="13" spans="1:17" s="6" customFormat="1" x14ac:dyDescent="0.25">
      <c r="B13" s="6" t="s">
        <v>18</v>
      </c>
      <c r="D13" s="37">
        <f t="shared" ref="D13:J13" si="7">SUM(D9:D12)</f>
        <v>2164.1</v>
      </c>
      <c r="E13" s="37">
        <f t="shared" si="7"/>
        <v>3561.7</v>
      </c>
      <c r="F13" s="2">
        <f t="shared" si="7"/>
        <v>4655</v>
      </c>
      <c r="G13" s="2">
        <f t="shared" si="7"/>
        <v>6255</v>
      </c>
      <c r="H13" s="48">
        <f t="shared" si="1"/>
        <v>9310</v>
      </c>
      <c r="I13" s="2">
        <f>SUM(I9:I12)</f>
        <v>10910</v>
      </c>
      <c r="J13" s="2">
        <f t="shared" si="7"/>
        <v>12400</v>
      </c>
      <c r="K13" s="49">
        <f>SUM(K9:K12)</f>
        <v>14564.1</v>
      </c>
      <c r="L13" s="40">
        <f>SUM(L9:L12)</f>
        <v>17055</v>
      </c>
      <c r="M13" s="40">
        <f>SUM(M9:M12)</f>
        <v>18655</v>
      </c>
      <c r="N13" s="40">
        <f>SUM(N9:N12)</f>
        <v>20819.099999999999</v>
      </c>
      <c r="O13" s="6" t="s">
        <v>20</v>
      </c>
      <c r="Q13" s="40"/>
    </row>
    <row r="14" spans="1:17" s="24" customFormat="1" x14ac:dyDescent="0.25">
      <c r="B14" s="24" t="s">
        <v>19</v>
      </c>
      <c r="D14" s="25">
        <f>D13</f>
        <v>2164.1</v>
      </c>
      <c r="E14" s="25">
        <f>E13</f>
        <v>3561.7</v>
      </c>
      <c r="F14" s="25">
        <f t="shared" ref="F14:I14" si="8">F13/F6</f>
        <v>2327.5</v>
      </c>
      <c r="G14" s="25">
        <f t="shared" si="8"/>
        <v>2085</v>
      </c>
      <c r="H14" s="25">
        <f t="shared" si="8"/>
        <v>2327.5</v>
      </c>
      <c r="I14" s="25">
        <f t="shared" si="8"/>
        <v>2182</v>
      </c>
      <c r="J14" s="25">
        <f>J13/J6</f>
        <v>2066.6666666666665</v>
      </c>
      <c r="K14" s="25">
        <f>K13/K6</f>
        <v>2080.5857142857144</v>
      </c>
      <c r="L14" s="25">
        <f>L13/L6</f>
        <v>2131.875</v>
      </c>
      <c r="M14" s="25">
        <f>M13/M6</f>
        <v>2072.7777777777778</v>
      </c>
      <c r="N14" s="25">
        <f>N13/N6</f>
        <v>2081.91</v>
      </c>
      <c r="O14" s="26"/>
      <c r="P14" s="26"/>
      <c r="Q14" s="26"/>
    </row>
    <row r="15" spans="1:17" s="27" customFormat="1" x14ac:dyDescent="0.25">
      <c r="B15" s="27" t="s">
        <v>21</v>
      </c>
      <c r="D15" s="28">
        <f>D13/D2</f>
        <v>4.3719191919191918</v>
      </c>
      <c r="E15" s="28"/>
      <c r="F15" s="28">
        <f t="shared" ref="F15:N15" si="9">F13/F2</f>
        <v>3.1033333333333335</v>
      </c>
      <c r="G15" s="28">
        <f t="shared" si="9"/>
        <v>2.085</v>
      </c>
      <c r="H15" s="28">
        <f t="shared" si="9"/>
        <v>3.1033333333333335</v>
      </c>
      <c r="I15" s="28">
        <f t="shared" si="9"/>
        <v>2.4244444444444446</v>
      </c>
      <c r="J15" s="28">
        <f t="shared" si="9"/>
        <v>2.7555555555555555</v>
      </c>
      <c r="K15" s="28">
        <f t="shared" si="9"/>
        <v>2.3062707838479812</v>
      </c>
      <c r="L15" s="28">
        <f t="shared" si="9"/>
        <v>2.8424999999999998</v>
      </c>
      <c r="M15" s="28">
        <f t="shared" si="9"/>
        <v>2.4873333333333334</v>
      </c>
      <c r="N15" s="28">
        <f t="shared" si="9"/>
        <v>2.6040150093808627</v>
      </c>
      <c r="O15" s="29"/>
      <c r="P15" s="29"/>
      <c r="Q15" s="29"/>
    </row>
    <row r="16" spans="1:17" s="38" customFormat="1" x14ac:dyDescent="0.25">
      <c r="B16" s="38" t="s">
        <v>29</v>
      </c>
      <c r="D16" s="50">
        <f>D13/D3</f>
        <v>1.9872359963269053</v>
      </c>
      <c r="E16" s="50"/>
      <c r="F16" s="50">
        <f t="shared" ref="F16:N16" si="10">F13/F3</f>
        <v>1.4106060606060604</v>
      </c>
      <c r="G16" s="50">
        <f t="shared" si="10"/>
        <v>0.94772727272727264</v>
      </c>
      <c r="H16" s="50">
        <f t="shared" si="10"/>
        <v>1.4106060606060604</v>
      </c>
      <c r="I16" s="50">
        <f t="shared" si="10"/>
        <v>1.1020202020202021</v>
      </c>
      <c r="J16" s="50">
        <f t="shared" si="10"/>
        <v>1.2525252525252526</v>
      </c>
      <c r="K16" s="50">
        <f t="shared" si="10"/>
        <v>1.0483049017490822</v>
      </c>
      <c r="L16" s="50">
        <f t="shared" si="10"/>
        <v>1.2920454545454543</v>
      </c>
      <c r="M16" s="50">
        <f t="shared" si="10"/>
        <v>1.1306060606060606</v>
      </c>
      <c r="N16" s="50">
        <f t="shared" si="10"/>
        <v>1.1836431860822103</v>
      </c>
      <c r="O16" s="51"/>
      <c r="P16" s="51"/>
      <c r="Q16" s="51"/>
    </row>
    <row r="17" spans="1:17" s="6" customFormat="1" x14ac:dyDescent="0.25"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40"/>
      <c r="P17" s="40"/>
      <c r="Q17" s="40"/>
    </row>
    <row r="18" spans="1:17" s="24" customFormat="1" x14ac:dyDescent="0.25">
      <c r="D18" s="25"/>
      <c r="E18" s="25"/>
      <c r="F18" s="25"/>
      <c r="G18" s="25" t="s">
        <v>20</v>
      </c>
      <c r="H18" s="25"/>
      <c r="I18" s="25"/>
      <c r="J18" s="25"/>
      <c r="L18" s="24" t="s">
        <v>20</v>
      </c>
      <c r="N18" s="24" t="s">
        <v>20</v>
      </c>
      <c r="O18" s="26"/>
      <c r="P18" s="26"/>
      <c r="Q18" s="26"/>
    </row>
    <row r="19" spans="1:17" x14ac:dyDescent="0.25">
      <c r="B19" s="14" t="s">
        <v>22</v>
      </c>
      <c r="D19" s="16"/>
      <c r="E19" s="16"/>
      <c r="F19" s="16"/>
      <c r="G19" s="16"/>
      <c r="H19" s="16"/>
      <c r="I19" s="16"/>
      <c r="J19" s="16"/>
      <c r="O19" s="18"/>
      <c r="P19" s="18"/>
      <c r="Q19" s="18"/>
    </row>
    <row r="20" spans="1:17" x14ac:dyDescent="0.25">
      <c r="A20" s="1">
        <v>1</v>
      </c>
      <c r="B20" s="19" t="s">
        <v>23</v>
      </c>
      <c r="D20" s="20">
        <v>125</v>
      </c>
      <c r="E20" s="20">
        <v>125</v>
      </c>
      <c r="F20" s="20">
        <v>250</v>
      </c>
      <c r="G20" s="20">
        <v>375</v>
      </c>
      <c r="H20" s="20">
        <v>500</v>
      </c>
      <c r="I20" s="20">
        <v>625</v>
      </c>
      <c r="J20" s="20">
        <v>570</v>
      </c>
      <c r="K20" s="22">
        <v>665</v>
      </c>
      <c r="L20" s="22">
        <v>760</v>
      </c>
      <c r="M20" s="20">
        <v>855</v>
      </c>
      <c r="N20" s="20">
        <v>950</v>
      </c>
      <c r="O20" s="18"/>
      <c r="P20" s="18" t="s">
        <v>20</v>
      </c>
      <c r="Q20" s="18"/>
    </row>
    <row r="21" spans="1:17" x14ac:dyDescent="0.25">
      <c r="A21" s="1">
        <v>2</v>
      </c>
      <c r="B21" s="19" t="s">
        <v>24</v>
      </c>
      <c r="D21" s="20">
        <v>95</v>
      </c>
      <c r="E21" s="20">
        <v>95</v>
      </c>
      <c r="F21" s="20">
        <v>95</v>
      </c>
      <c r="G21" s="20">
        <v>95</v>
      </c>
      <c r="H21" s="20">
        <v>95</v>
      </c>
      <c r="I21" s="20">
        <v>95</v>
      </c>
      <c r="J21" s="20">
        <v>95</v>
      </c>
      <c r="K21" s="20">
        <v>95</v>
      </c>
      <c r="L21" s="20">
        <v>95</v>
      </c>
      <c r="M21" s="20">
        <v>95</v>
      </c>
      <c r="N21" s="20">
        <v>95</v>
      </c>
      <c r="O21" s="18"/>
      <c r="P21" s="18"/>
      <c r="Q21" s="18"/>
    </row>
    <row r="22" spans="1:17" x14ac:dyDescent="0.25">
      <c r="A22" s="1">
        <v>3</v>
      </c>
      <c r="B22" s="19" t="s">
        <v>25</v>
      </c>
      <c r="D22" s="20">
        <v>550</v>
      </c>
      <c r="E22" s="20">
        <v>550</v>
      </c>
      <c r="F22" s="20">
        <v>1100</v>
      </c>
      <c r="G22" s="20">
        <v>1650</v>
      </c>
      <c r="H22" s="20">
        <v>2000</v>
      </c>
      <c r="I22" s="20">
        <v>2500</v>
      </c>
      <c r="J22" s="20">
        <v>3000</v>
      </c>
      <c r="K22" s="22">
        <v>3325</v>
      </c>
      <c r="L22" s="22">
        <v>3800</v>
      </c>
      <c r="M22" s="22">
        <v>4275</v>
      </c>
      <c r="N22" s="22">
        <v>4750</v>
      </c>
      <c r="O22" s="18"/>
      <c r="P22" s="18"/>
      <c r="Q22" s="18"/>
    </row>
    <row r="23" spans="1:17" x14ac:dyDescent="0.25">
      <c r="A23" s="1">
        <v>4</v>
      </c>
      <c r="B23" s="19" t="s">
        <v>26</v>
      </c>
      <c r="D23" s="20">
        <f>D22*7%</f>
        <v>38.500000000000007</v>
      </c>
      <c r="E23" s="20">
        <f t="shared" ref="E23:N23" si="11">E22*7%</f>
        <v>38.500000000000007</v>
      </c>
      <c r="F23" s="20">
        <f t="shared" si="11"/>
        <v>77.000000000000014</v>
      </c>
      <c r="G23" s="20">
        <f t="shared" si="11"/>
        <v>115.50000000000001</v>
      </c>
      <c r="H23" s="20">
        <f t="shared" si="11"/>
        <v>140</v>
      </c>
      <c r="I23" s="20">
        <f t="shared" si="11"/>
        <v>175.00000000000003</v>
      </c>
      <c r="J23" s="20">
        <f t="shared" si="11"/>
        <v>210.00000000000003</v>
      </c>
      <c r="K23" s="20">
        <f t="shared" si="11"/>
        <v>232.75000000000003</v>
      </c>
      <c r="L23" s="20">
        <f t="shared" si="11"/>
        <v>266</v>
      </c>
      <c r="M23" s="20">
        <f t="shared" si="11"/>
        <v>299.25000000000006</v>
      </c>
      <c r="N23" s="20">
        <f t="shared" si="11"/>
        <v>332.50000000000006</v>
      </c>
      <c r="O23" s="18"/>
      <c r="P23" s="18"/>
      <c r="Q23" s="18"/>
    </row>
    <row r="24" spans="1:17" s="6" customFormat="1" x14ac:dyDescent="0.25">
      <c r="B24" s="6" t="s">
        <v>18</v>
      </c>
      <c r="D24" s="2">
        <f t="shared" ref="D24:N24" si="12">SUM(D20:D23)</f>
        <v>808.5</v>
      </c>
      <c r="E24" s="2">
        <f t="shared" si="12"/>
        <v>808.5</v>
      </c>
      <c r="F24" s="2">
        <f t="shared" si="12"/>
        <v>1522</v>
      </c>
      <c r="G24" s="2">
        <f t="shared" si="12"/>
        <v>2235.5</v>
      </c>
      <c r="H24" s="2">
        <f t="shared" si="12"/>
        <v>2735</v>
      </c>
      <c r="I24" s="2">
        <f t="shared" si="12"/>
        <v>3395</v>
      </c>
      <c r="J24" s="2">
        <f t="shared" si="12"/>
        <v>3875</v>
      </c>
      <c r="K24" s="49">
        <f t="shared" si="12"/>
        <v>4317.75</v>
      </c>
      <c r="L24" s="49">
        <f t="shared" si="12"/>
        <v>4921</v>
      </c>
      <c r="M24" s="49">
        <f t="shared" si="12"/>
        <v>5524.25</v>
      </c>
      <c r="N24" s="49">
        <f t="shared" si="12"/>
        <v>6127.5</v>
      </c>
      <c r="O24" s="40"/>
      <c r="P24" s="40"/>
      <c r="Q24" s="40"/>
    </row>
    <row r="25" spans="1:17" s="30" customFormat="1" x14ac:dyDescent="0.25">
      <c r="B25" s="24" t="s">
        <v>19</v>
      </c>
      <c r="D25" s="31">
        <f>D24</f>
        <v>808.5</v>
      </c>
      <c r="E25" s="31">
        <f>E24</f>
        <v>808.5</v>
      </c>
      <c r="F25" s="31">
        <f t="shared" ref="F25:N25" si="13">F24/F6</f>
        <v>761</v>
      </c>
      <c r="G25" s="31">
        <f t="shared" si="13"/>
        <v>745.16666666666663</v>
      </c>
      <c r="H25" s="31">
        <f t="shared" si="13"/>
        <v>683.75</v>
      </c>
      <c r="I25" s="31">
        <f t="shared" si="13"/>
        <v>679</v>
      </c>
      <c r="J25" s="31">
        <f t="shared" si="13"/>
        <v>645.83333333333337</v>
      </c>
      <c r="K25" s="31">
        <f t="shared" si="13"/>
        <v>616.82142857142856</v>
      </c>
      <c r="L25" s="31">
        <f t="shared" si="13"/>
        <v>615.125</v>
      </c>
      <c r="M25" s="31">
        <f t="shared" si="13"/>
        <v>613.80555555555554</v>
      </c>
      <c r="N25" s="31">
        <f t="shared" si="13"/>
        <v>612.75</v>
      </c>
      <c r="O25" s="32"/>
      <c r="P25" s="32"/>
      <c r="Q25" s="32"/>
    </row>
    <row r="26" spans="1:17" s="27" customFormat="1" x14ac:dyDescent="0.25">
      <c r="B26" s="27" t="s">
        <v>21</v>
      </c>
      <c r="D26" s="33">
        <f>D24/D2</f>
        <v>1.6333333333333333</v>
      </c>
      <c r="E26" s="33"/>
      <c r="F26" s="33">
        <f t="shared" ref="F26:N26" si="14">F24/F2</f>
        <v>1.0146666666666666</v>
      </c>
      <c r="G26" s="33">
        <f t="shared" si="14"/>
        <v>0.74516666666666664</v>
      </c>
      <c r="H26" s="33">
        <f t="shared" si="14"/>
        <v>0.91166666666666663</v>
      </c>
      <c r="I26" s="33">
        <f t="shared" si="14"/>
        <v>0.75444444444444447</v>
      </c>
      <c r="J26" s="33">
        <f t="shared" si="14"/>
        <v>0.86111111111111116</v>
      </c>
      <c r="K26" s="33">
        <f t="shared" si="14"/>
        <v>0.68372921615201898</v>
      </c>
      <c r="L26" s="33">
        <f t="shared" si="14"/>
        <v>0.82016666666666671</v>
      </c>
      <c r="M26" s="33">
        <f t="shared" si="14"/>
        <v>0.7365666666666667</v>
      </c>
      <c r="N26" s="33">
        <f t="shared" si="14"/>
        <v>0.76641651031894931</v>
      </c>
      <c r="O26" s="29" t="s">
        <v>20</v>
      </c>
      <c r="P26" s="29"/>
      <c r="Q26" s="29"/>
    </row>
    <row r="27" spans="1:17" s="52" customFormat="1" x14ac:dyDescent="0.25">
      <c r="B27" s="38" t="s">
        <v>29</v>
      </c>
      <c r="D27" s="53">
        <f>D24/D3</f>
        <v>0.74242424242424243</v>
      </c>
      <c r="E27" s="53"/>
      <c r="F27" s="53">
        <f t="shared" ref="F27:N27" si="15">F24/F3</f>
        <v>0.46121212121212113</v>
      </c>
      <c r="G27" s="53">
        <f t="shared" si="15"/>
        <v>0.33871212121212119</v>
      </c>
      <c r="H27" s="53">
        <f t="shared" si="15"/>
        <v>0.41439393939393931</v>
      </c>
      <c r="I27" s="53">
        <f t="shared" si="15"/>
        <v>0.34292929292929292</v>
      </c>
      <c r="J27" s="53">
        <f t="shared" si="15"/>
        <v>0.39141414141414144</v>
      </c>
      <c r="K27" s="53">
        <f t="shared" si="15"/>
        <v>0.31078600734182676</v>
      </c>
      <c r="L27" s="53">
        <f t="shared" si="15"/>
        <v>0.37280303030303025</v>
      </c>
      <c r="M27" s="53">
        <f t="shared" si="15"/>
        <v>0.33480303030303032</v>
      </c>
      <c r="N27" s="53">
        <f t="shared" si="15"/>
        <v>0.34837114105406786</v>
      </c>
      <c r="O27" s="54"/>
      <c r="P27" s="54"/>
      <c r="Q27" s="54"/>
    </row>
    <row r="28" spans="1:17" s="36" customFormat="1" x14ac:dyDescent="0.25">
      <c r="B28" s="6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41"/>
      <c r="P28" s="41"/>
      <c r="Q28" s="41"/>
    </row>
    <row r="29" spans="1:17" x14ac:dyDescent="0.25">
      <c r="B29" s="24" t="s">
        <v>20</v>
      </c>
      <c r="F29" s="15" t="s">
        <v>20</v>
      </c>
      <c r="K29" t="s">
        <v>20</v>
      </c>
      <c r="L29" t="s">
        <v>20</v>
      </c>
      <c r="O29" s="18"/>
      <c r="P29" s="18"/>
      <c r="Q29" s="18"/>
    </row>
    <row r="30" spans="1:17" ht="15.75" x14ac:dyDescent="0.25">
      <c r="B30" s="14" t="s">
        <v>30</v>
      </c>
      <c r="D30" s="57" t="s">
        <v>27</v>
      </c>
      <c r="E30" s="57"/>
      <c r="F30" s="57"/>
      <c r="G30" s="57"/>
      <c r="H30" s="57"/>
      <c r="I30" s="57"/>
      <c r="J30" s="57"/>
      <c r="K30" s="58"/>
      <c r="L30" s="58"/>
      <c r="M30" s="58"/>
      <c r="N30" s="58"/>
      <c r="O30" s="18"/>
      <c r="P30" s="18"/>
      <c r="Q30" s="18"/>
    </row>
    <row r="31" spans="1:17" s="6" customFormat="1" x14ac:dyDescent="0.25">
      <c r="B31" s="6" t="s">
        <v>28</v>
      </c>
      <c r="D31" s="56">
        <f>D13-D24</f>
        <v>1355.6</v>
      </c>
      <c r="E31" s="56">
        <f>E24-E13</f>
        <v>-2753.2</v>
      </c>
      <c r="F31" s="56">
        <f t="shared" ref="F31:N31" si="16">F13-F24</f>
        <v>3133</v>
      </c>
      <c r="G31" s="56">
        <f t="shared" si="16"/>
        <v>4019.5</v>
      </c>
      <c r="H31" s="56">
        <f t="shared" si="16"/>
        <v>6575</v>
      </c>
      <c r="I31" s="56">
        <f t="shared" si="16"/>
        <v>7515</v>
      </c>
      <c r="J31" s="56">
        <f t="shared" si="16"/>
        <v>8525</v>
      </c>
      <c r="K31" s="56">
        <f t="shared" si="16"/>
        <v>10246.35</v>
      </c>
      <c r="L31" s="56">
        <f t="shared" si="16"/>
        <v>12134</v>
      </c>
      <c r="M31" s="56">
        <f t="shared" si="16"/>
        <v>13130.75</v>
      </c>
      <c r="N31" s="56">
        <f t="shared" si="16"/>
        <v>14691.599999999999</v>
      </c>
      <c r="O31" s="40"/>
      <c r="P31" s="40"/>
      <c r="Q31" s="40"/>
    </row>
    <row r="32" spans="1:17" s="24" customFormat="1" x14ac:dyDescent="0.25">
      <c r="B32" s="24" t="s">
        <v>19</v>
      </c>
      <c r="D32" s="34">
        <f t="shared" ref="D32:N32" si="17">D31/D6</f>
        <v>1355.6</v>
      </c>
      <c r="E32" s="34">
        <f t="shared" si="17"/>
        <v>-2753.2</v>
      </c>
      <c r="F32" s="34">
        <f t="shared" si="17"/>
        <v>1566.5</v>
      </c>
      <c r="G32" s="34">
        <f t="shared" si="17"/>
        <v>1339.8333333333333</v>
      </c>
      <c r="H32" s="34">
        <f t="shared" si="17"/>
        <v>1643.75</v>
      </c>
      <c r="I32" s="34">
        <f t="shared" si="17"/>
        <v>1503</v>
      </c>
      <c r="J32" s="34">
        <f t="shared" si="17"/>
        <v>1420.8333333333333</v>
      </c>
      <c r="K32" s="34">
        <f t="shared" si="17"/>
        <v>1463.7642857142857</v>
      </c>
      <c r="L32" s="34">
        <f t="shared" si="17"/>
        <v>1516.75</v>
      </c>
      <c r="M32" s="34">
        <f t="shared" si="17"/>
        <v>1458.9722222222222</v>
      </c>
      <c r="N32" s="34">
        <f t="shared" si="17"/>
        <v>1469.1599999999999</v>
      </c>
      <c r="O32" s="26"/>
      <c r="P32" s="26"/>
      <c r="Q32" s="26"/>
    </row>
    <row r="33" spans="2:14" s="27" customFormat="1" x14ac:dyDescent="0.25">
      <c r="B33" s="27" t="s">
        <v>21</v>
      </c>
      <c r="D33" s="28">
        <f>D15-D26</f>
        <v>2.7385858585858585</v>
      </c>
      <c r="E33" s="35"/>
      <c r="F33" s="28">
        <f t="shared" ref="F33:N33" si="18">F15-F26</f>
        <v>2.0886666666666667</v>
      </c>
      <c r="G33" s="28">
        <f t="shared" si="18"/>
        <v>1.3398333333333334</v>
      </c>
      <c r="H33" s="28">
        <f t="shared" si="18"/>
        <v>2.1916666666666669</v>
      </c>
      <c r="I33" s="28">
        <f t="shared" si="18"/>
        <v>1.6700000000000002</v>
      </c>
      <c r="J33" s="28">
        <f t="shared" si="18"/>
        <v>1.8944444444444444</v>
      </c>
      <c r="K33" s="28">
        <f t="shared" si="18"/>
        <v>1.6225415676959623</v>
      </c>
      <c r="L33" s="28">
        <f t="shared" si="18"/>
        <v>2.0223333333333331</v>
      </c>
      <c r="M33" s="28">
        <f t="shared" si="18"/>
        <v>1.7507666666666668</v>
      </c>
      <c r="N33" s="28">
        <f t="shared" si="18"/>
        <v>1.8375984990619134</v>
      </c>
    </row>
    <row r="34" spans="2:14" s="38" customFormat="1" x14ac:dyDescent="0.25">
      <c r="B34" s="38" t="s">
        <v>29</v>
      </c>
      <c r="D34" s="50">
        <f>D16-D27</f>
        <v>1.2448117539026629</v>
      </c>
      <c r="E34" s="55"/>
      <c r="F34" s="50">
        <f t="shared" ref="F34:N34" si="19">F16-F27</f>
        <v>0.94939393939393923</v>
      </c>
      <c r="G34" s="50">
        <f t="shared" si="19"/>
        <v>0.6090151515151514</v>
      </c>
      <c r="H34" s="50">
        <f t="shared" si="19"/>
        <v>0.9962121212121211</v>
      </c>
      <c r="I34" s="50">
        <f t="shared" si="19"/>
        <v>0.75909090909090926</v>
      </c>
      <c r="J34" s="50">
        <f t="shared" si="19"/>
        <v>0.86111111111111116</v>
      </c>
      <c r="K34" s="50">
        <f t="shared" si="19"/>
        <v>0.73751889440725549</v>
      </c>
      <c r="L34" s="50">
        <f t="shared" si="19"/>
        <v>0.91924242424242397</v>
      </c>
      <c r="M34" s="50">
        <f t="shared" si="19"/>
        <v>0.79580303030303035</v>
      </c>
      <c r="N34" s="50">
        <f t="shared" si="19"/>
        <v>0.83527204502814245</v>
      </c>
    </row>
    <row r="35" spans="2:14" x14ac:dyDescent="0.25">
      <c r="D35"/>
      <c r="E35"/>
      <c r="F35"/>
      <c r="G35"/>
      <c r="H35"/>
      <c r="I35"/>
      <c r="J35" s="15" t="s">
        <v>20</v>
      </c>
    </row>
  </sheetData>
  <mergeCells count="1">
    <mergeCell ref="D30:N30"/>
  </mergeCells>
  <pageMargins left="0.7" right="0.7" top="0.75" bottom="0.75" header="0.3" footer="0.3"/>
  <pageSetup orientation="portrait" r:id="rId1"/>
  <ignoredErrors>
    <ignoredError sqref="D32 F32:N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SEAFRIGO - SEA LCL v AIR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Smith</dc:creator>
  <cp:lastModifiedBy>Jennifer VanDyke</cp:lastModifiedBy>
  <dcterms:created xsi:type="dcterms:W3CDTF">2020-11-23T12:23:09Z</dcterms:created>
  <dcterms:modified xsi:type="dcterms:W3CDTF">2020-12-30T16:28:26Z</dcterms:modified>
</cp:coreProperties>
</file>